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по ставкам" sheetId="1" r:id="rId1"/>
    <sheet name="по числу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<sst xmlns="http://schemas.openxmlformats.org/spreadsheetml/2006/main" count="99" uniqueCount="64">
  <si>
    <t>Факультет</t>
  </si>
  <si>
    <t>П у б л и к а ц и и</t>
  </si>
  <si>
    <t>Участие в олимпиадах и научных конкурсах</t>
  </si>
  <si>
    <t>Рей-тинг</t>
  </si>
  <si>
    <t>Место</t>
  </si>
  <si>
    <t>Международ-ных</t>
  </si>
  <si>
    <t>Рос-сий-ских</t>
  </si>
  <si>
    <t>Про-чих</t>
  </si>
  <si>
    <t>Статьи в науч-ных сборниках</t>
  </si>
  <si>
    <t>Матери-алы между-нар. и росс. конфер</t>
  </si>
  <si>
    <t>Материалы прочих кон-фе-рен-ций</t>
  </si>
  <si>
    <t>Депо-ниро-ванные руко-писи</t>
  </si>
  <si>
    <t>Международные и российские</t>
  </si>
  <si>
    <t>Региональные</t>
  </si>
  <si>
    <t>Число участ-ников</t>
  </si>
  <si>
    <t>Кол-во предм. олимп.  и конк.</t>
  </si>
  <si>
    <t>Статьи в меж-дунар. и центр изданиях</t>
  </si>
  <si>
    <t>Участие в работе конференций</t>
  </si>
  <si>
    <t>Число награж-денных студентов</t>
  </si>
  <si>
    <t>Число сту дентов, участвовавших в работе жюри олимпиад</t>
  </si>
  <si>
    <t>Число студентов участво-вавших в выпол-нении НИР на условиях оплаты</t>
  </si>
  <si>
    <t>Биологии и экологии</t>
  </si>
  <si>
    <t>Информатики и ВТ</t>
  </si>
  <si>
    <t>Исторический</t>
  </si>
  <si>
    <t>Математический</t>
  </si>
  <si>
    <t>Психологии</t>
  </si>
  <si>
    <t>Социально-политических  наук</t>
  </si>
  <si>
    <t>Физический</t>
  </si>
  <si>
    <t>Экономический</t>
  </si>
  <si>
    <t>Юридический</t>
  </si>
  <si>
    <t>НПР</t>
  </si>
  <si>
    <t>Естественные науки</t>
  </si>
  <si>
    <t>Гуманитарные науки</t>
  </si>
  <si>
    <t>По университету</t>
  </si>
  <si>
    <t>Прочих</t>
  </si>
  <si>
    <t>Российских</t>
  </si>
  <si>
    <t>Число награжденных студентов</t>
  </si>
  <si>
    <t>Число участников</t>
  </si>
  <si>
    <t>Кол-во предм. олимп. и конк.</t>
  </si>
  <si>
    <t>Рейтинг</t>
  </si>
  <si>
    <t>Международных</t>
  </si>
  <si>
    <t>Филологии и коммуникации</t>
  </si>
  <si>
    <t>Статьи</t>
  </si>
  <si>
    <t>Материалы и тезисы</t>
  </si>
  <si>
    <t>Мат. междунар. и росс. конференций</t>
  </si>
  <si>
    <t>Подитог</t>
  </si>
  <si>
    <t>Свид-ва  о гос.регистр.результатов интеллект. деятельност.
(прогр. для ЭВМ, базы данных)</t>
  </si>
  <si>
    <t>Колич. Обучающихся</t>
  </si>
  <si>
    <t>I</t>
  </si>
  <si>
    <t>III</t>
  </si>
  <si>
    <t>IV</t>
  </si>
  <si>
    <t>V</t>
  </si>
  <si>
    <t>ПОКАЗАТЕЛИ РАБОТЫ НАУЧНО-ИССЛЕДОВАТЕЛЬСКОЙ ДЕЯТЕЛЬНОСТИ СТУДЕНТОВ ЗА 2017ГОД</t>
  </si>
  <si>
    <t>I1</t>
  </si>
  <si>
    <t>Число обучающихся участвовавших в выполнении НИР на условиях оплаты</t>
  </si>
  <si>
    <t>Число обучающихся, участвовавших в работе жюри олимпиад и конк.</t>
  </si>
  <si>
    <t>Публикации индексируемые в WoS, Scopus</t>
  </si>
  <si>
    <t>Статьи в журналах перечня ВАК, патенты</t>
  </si>
  <si>
    <t>Публикации индексируемые в РИНЦ</t>
  </si>
  <si>
    <t>Статьи в научных сборниках</t>
  </si>
  <si>
    <t>Тезисы междунар. и росийск. конф., материалы прочих конф.</t>
  </si>
  <si>
    <t>Итоговое число баллов за публ.</t>
  </si>
  <si>
    <t>II</t>
  </si>
  <si>
    <t>МЕСТО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</si>
</sst>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1" fontId="9" fillId="24" borderId="10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/>
    </xf>
    <xf numFmtId="177" fontId="7" fillId="25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" fontId="7" fillId="24" borderId="10" xfId="0" applyNumberFormat="1" applyFont="1" applyFill="1" applyBorder="1" applyAlignment="1">
      <alignment horizontal="center" wrapText="1"/>
    </xf>
    <xf numFmtId="0" fontId="7" fillId="26" borderId="1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26" borderId="13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7" fillId="27" borderId="15" xfId="0" applyFont="1" applyFill="1" applyBorder="1" applyAlignment="1">
      <alignment horizontal="center" vertical="top" wrapText="1"/>
    </xf>
    <xf numFmtId="0" fontId="8" fillId="27" borderId="16" xfId="0" applyFont="1" applyFill="1" applyBorder="1" applyAlignment="1">
      <alignment horizontal="center" vertical="top" wrapText="1"/>
    </xf>
    <xf numFmtId="0" fontId="8" fillId="27" borderId="17" xfId="0" applyFont="1" applyFill="1" applyBorder="1" applyAlignment="1">
      <alignment horizontal="center" vertical="top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0" fontId="7" fillId="26" borderId="18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7" fillId="26" borderId="10" xfId="0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21" sqref="A1:X21"/>
    </sheetView>
  </sheetViews>
  <sheetFormatPr defaultColWidth="9.00390625" defaultRowHeight="12.75"/>
  <cols>
    <col min="1" max="1" width="26.375" style="17" customWidth="1"/>
    <col min="2" max="2" width="5.375" style="17" customWidth="1"/>
    <col min="3" max="4" width="5.00390625" style="17" customWidth="1"/>
    <col min="5" max="5" width="5.875" style="17" customWidth="1"/>
    <col min="6" max="6" width="8.625" style="17" customWidth="1"/>
    <col min="7" max="7" width="5.25390625" style="17" customWidth="1"/>
    <col min="8" max="8" width="6.625" style="17" customWidth="1"/>
    <col min="9" max="9" width="7.00390625" style="17" customWidth="1"/>
    <col min="10" max="10" width="9.625" style="17" customWidth="1"/>
    <col min="11" max="12" width="12.125" style="17" customWidth="1"/>
    <col min="13" max="13" width="7.125" style="17" customWidth="1"/>
    <col min="14" max="14" width="6.25390625" style="17" customWidth="1"/>
    <col min="15" max="15" width="8.75390625" style="17" customWidth="1"/>
    <col min="16" max="16" width="6.375" style="17" customWidth="1"/>
    <col min="17" max="22" width="7.375" style="17" customWidth="1"/>
    <col min="23" max="23" width="4.375" style="17" bestFit="1" customWidth="1"/>
    <col min="24" max="24" width="6.375" style="17" customWidth="1"/>
    <col min="25" max="16384" width="9.125" style="17" customWidth="1"/>
  </cols>
  <sheetData>
    <row r="1" spans="1:24" ht="15.75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3" spans="1:31" s="16" customFormat="1" ht="12.75" customHeight="1">
      <c r="A3" s="35" t="s">
        <v>0</v>
      </c>
      <c r="B3" s="51" t="s">
        <v>17</v>
      </c>
      <c r="C3" s="51"/>
      <c r="D3" s="51"/>
      <c r="E3" s="51" t="s">
        <v>2</v>
      </c>
      <c r="F3" s="51"/>
      <c r="G3" s="51"/>
      <c r="H3" s="51"/>
      <c r="I3" s="51"/>
      <c r="J3" s="51"/>
      <c r="K3" s="51"/>
      <c r="L3" s="35" t="s">
        <v>46</v>
      </c>
      <c r="M3" s="45" t="s">
        <v>1</v>
      </c>
      <c r="N3" s="46"/>
      <c r="O3" s="46"/>
      <c r="P3" s="46"/>
      <c r="Q3" s="46"/>
      <c r="R3" s="46"/>
      <c r="S3" s="46"/>
      <c r="T3" s="47"/>
      <c r="U3" s="51" t="s">
        <v>39</v>
      </c>
      <c r="V3" s="49" t="s">
        <v>63</v>
      </c>
      <c r="W3" s="49"/>
      <c r="X3" s="35" t="s">
        <v>47</v>
      </c>
      <c r="Y3" s="15"/>
      <c r="Z3" s="15"/>
      <c r="AA3" s="15"/>
      <c r="AB3" s="15"/>
      <c r="AC3" s="15"/>
      <c r="AD3" s="15"/>
      <c r="AE3" s="15"/>
    </row>
    <row r="4" spans="1:31" s="16" customFormat="1" ht="24.75" customHeight="1">
      <c r="A4" s="48"/>
      <c r="B4" s="51"/>
      <c r="C4" s="51"/>
      <c r="D4" s="51"/>
      <c r="E4" s="51" t="s">
        <v>12</v>
      </c>
      <c r="F4" s="51"/>
      <c r="G4" s="51" t="s">
        <v>13</v>
      </c>
      <c r="H4" s="51"/>
      <c r="I4" s="51"/>
      <c r="J4" s="51" t="s">
        <v>55</v>
      </c>
      <c r="K4" s="51" t="s">
        <v>54</v>
      </c>
      <c r="L4" s="48"/>
      <c r="M4" s="45" t="s">
        <v>42</v>
      </c>
      <c r="N4" s="46"/>
      <c r="O4" s="46"/>
      <c r="P4" s="47"/>
      <c r="Q4" s="45" t="s">
        <v>43</v>
      </c>
      <c r="R4" s="46"/>
      <c r="S4" s="47"/>
      <c r="T4" s="31" t="s">
        <v>45</v>
      </c>
      <c r="U4" s="51"/>
      <c r="V4" s="35">
        <v>2017</v>
      </c>
      <c r="W4" s="35">
        <v>2016</v>
      </c>
      <c r="X4" s="48"/>
      <c r="Y4" s="15"/>
      <c r="Z4" s="15"/>
      <c r="AA4" s="15"/>
      <c r="AB4" s="15"/>
      <c r="AC4" s="15"/>
      <c r="AD4" s="15"/>
      <c r="AE4" s="15"/>
    </row>
    <row r="5" spans="1:31" s="16" customFormat="1" ht="108">
      <c r="A5" s="48"/>
      <c r="B5" s="31" t="s">
        <v>40</v>
      </c>
      <c r="C5" s="31" t="s">
        <v>35</v>
      </c>
      <c r="D5" s="31" t="s">
        <v>34</v>
      </c>
      <c r="E5" s="32" t="s">
        <v>37</v>
      </c>
      <c r="F5" s="31" t="s">
        <v>36</v>
      </c>
      <c r="G5" s="32" t="s">
        <v>37</v>
      </c>
      <c r="H5" s="31" t="s">
        <v>18</v>
      </c>
      <c r="I5" s="31" t="s">
        <v>38</v>
      </c>
      <c r="J5" s="51"/>
      <c r="K5" s="51"/>
      <c r="L5" s="36"/>
      <c r="M5" s="31" t="s">
        <v>56</v>
      </c>
      <c r="N5" s="31" t="s">
        <v>57</v>
      </c>
      <c r="O5" s="31" t="s">
        <v>58</v>
      </c>
      <c r="P5" s="31" t="s">
        <v>59</v>
      </c>
      <c r="Q5" s="31" t="s">
        <v>44</v>
      </c>
      <c r="R5" s="31" t="s">
        <v>60</v>
      </c>
      <c r="S5" s="31" t="s">
        <v>61</v>
      </c>
      <c r="T5" s="31"/>
      <c r="U5" s="51"/>
      <c r="V5" s="36"/>
      <c r="W5" s="36"/>
      <c r="X5" s="36"/>
      <c r="Y5" s="15"/>
      <c r="Z5" s="15"/>
      <c r="AA5" s="15"/>
      <c r="AB5" s="15"/>
      <c r="AC5" s="15"/>
      <c r="AD5" s="15"/>
      <c r="AE5" s="15"/>
    </row>
    <row r="6" spans="1:31" s="16" customFormat="1" ht="12.75">
      <c r="A6" s="36"/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/>
      <c r="W6" s="31"/>
      <c r="X6" s="31">
        <v>18</v>
      </c>
      <c r="Y6" s="15"/>
      <c r="Z6" s="15"/>
      <c r="AA6" s="15"/>
      <c r="AB6" s="15"/>
      <c r="AC6" s="15"/>
      <c r="AD6" s="15"/>
      <c r="AE6" s="15"/>
    </row>
    <row r="7" spans="1:31" s="16" customFormat="1" ht="12.75">
      <c r="A7" s="39" t="s">
        <v>31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  <c r="Y7" s="15"/>
      <c r="Z7" s="15"/>
      <c r="AA7" s="15"/>
      <c r="AB7" s="15"/>
      <c r="AC7" s="15"/>
      <c r="AD7" s="15"/>
      <c r="AE7" s="15"/>
    </row>
    <row r="8" spans="1:24" ht="12.75">
      <c r="A8" s="18" t="s">
        <v>21</v>
      </c>
      <c r="B8" s="19">
        <v>292</v>
      </c>
      <c r="C8" s="19">
        <v>95</v>
      </c>
      <c r="D8" s="19">
        <v>19</v>
      </c>
      <c r="E8" s="19">
        <v>128</v>
      </c>
      <c r="F8" s="19">
        <v>72</v>
      </c>
      <c r="G8" s="19">
        <v>71</v>
      </c>
      <c r="H8" s="19">
        <v>46</v>
      </c>
      <c r="I8" s="19">
        <v>41</v>
      </c>
      <c r="J8" s="19">
        <v>0</v>
      </c>
      <c r="K8" s="19">
        <v>21</v>
      </c>
      <c r="L8" s="19">
        <v>0</v>
      </c>
      <c r="M8" s="19">
        <v>8</v>
      </c>
      <c r="N8" s="19">
        <v>14</v>
      </c>
      <c r="O8" s="19">
        <v>61</v>
      </c>
      <c r="P8" s="19">
        <v>83</v>
      </c>
      <c r="Q8" s="19">
        <v>96</v>
      </c>
      <c r="R8" s="19">
        <v>41</v>
      </c>
      <c r="S8" s="19">
        <f>M8*40+N8*20+O8*6+P8*5+Q8*4+L8*4+R8*2</f>
        <v>1847</v>
      </c>
      <c r="T8" s="19">
        <f>B8*4+C8*3+D8*0.5+E8*3+F8*5+G8*2+H8*2+I8+J8*3</f>
        <v>2481.5</v>
      </c>
      <c r="U8" s="27">
        <f>(S8+T8)/X8</f>
        <v>10.04292343387471</v>
      </c>
      <c r="V8" s="21" t="s">
        <v>48</v>
      </c>
      <c r="W8" s="19" t="s">
        <v>48</v>
      </c>
      <c r="X8" s="19">
        <v>431</v>
      </c>
    </row>
    <row r="9" spans="1:24" ht="12.75">
      <c r="A9" s="18" t="s">
        <v>22</v>
      </c>
      <c r="B9" s="19">
        <v>70</v>
      </c>
      <c r="C9" s="19">
        <v>7</v>
      </c>
      <c r="D9" s="19">
        <v>0</v>
      </c>
      <c r="E9" s="19">
        <v>58</v>
      </c>
      <c r="F9" s="19">
        <v>15</v>
      </c>
      <c r="G9" s="19">
        <v>36</v>
      </c>
      <c r="H9" s="19">
        <v>26</v>
      </c>
      <c r="I9" s="19">
        <v>7</v>
      </c>
      <c r="J9" s="19">
        <v>8</v>
      </c>
      <c r="K9" s="19">
        <v>5</v>
      </c>
      <c r="L9" s="19">
        <v>4</v>
      </c>
      <c r="M9" s="21">
        <v>12</v>
      </c>
      <c r="N9" s="21">
        <v>8</v>
      </c>
      <c r="O9" s="21">
        <v>34</v>
      </c>
      <c r="P9" s="19">
        <v>0</v>
      </c>
      <c r="Q9" s="19">
        <v>19</v>
      </c>
      <c r="R9" s="19">
        <v>0</v>
      </c>
      <c r="S9" s="19">
        <f>M9*40+N9*20+O9*6+P9*5+Q9*4+L9*4+R9*2</f>
        <v>936</v>
      </c>
      <c r="T9" s="19">
        <f>B9*4+C9*3+D9*0.5+E9*3+F9*5+G9*2+H9*2+I9+J9*3</f>
        <v>705</v>
      </c>
      <c r="U9" s="27">
        <f>(S9+T9)/X9</f>
        <v>2.9355992844364938</v>
      </c>
      <c r="V9" s="21" t="s">
        <v>50</v>
      </c>
      <c r="W9" s="19" t="s">
        <v>49</v>
      </c>
      <c r="X9" s="19">
        <v>559</v>
      </c>
    </row>
    <row r="10" spans="1:24" ht="12.75">
      <c r="A10" s="18" t="s">
        <v>24</v>
      </c>
      <c r="B10" s="20">
        <v>54</v>
      </c>
      <c r="C10" s="20">
        <v>1</v>
      </c>
      <c r="D10" s="20">
        <v>0</v>
      </c>
      <c r="E10" s="20">
        <v>209</v>
      </c>
      <c r="F10" s="20">
        <v>36</v>
      </c>
      <c r="G10" s="20">
        <v>41</v>
      </c>
      <c r="H10" s="20">
        <v>2</v>
      </c>
      <c r="I10" s="20">
        <v>15</v>
      </c>
      <c r="J10" s="20">
        <v>7</v>
      </c>
      <c r="K10" s="19">
        <v>3</v>
      </c>
      <c r="L10" s="19">
        <v>0</v>
      </c>
      <c r="M10" s="20">
        <v>1</v>
      </c>
      <c r="N10" s="20">
        <v>6</v>
      </c>
      <c r="O10" s="20">
        <v>0</v>
      </c>
      <c r="P10" s="22">
        <v>10</v>
      </c>
      <c r="Q10" s="20">
        <v>36</v>
      </c>
      <c r="R10" s="20">
        <v>0</v>
      </c>
      <c r="S10" s="19">
        <f>M10*40+N10*20+O10*6+P10*5+Q10*4+L10*4+R10*2</f>
        <v>354</v>
      </c>
      <c r="T10" s="19">
        <f>B10*4+C10*3+D10*0.5+E10*3+F10*5+G10*2+H10*2+I10+J10*3</f>
        <v>1148</v>
      </c>
      <c r="U10" s="27">
        <f>(S10+T10)/X10</f>
        <v>3.360178970917226</v>
      </c>
      <c r="V10" s="21" t="s">
        <v>49</v>
      </c>
      <c r="W10" s="19" t="s">
        <v>50</v>
      </c>
      <c r="X10" s="19">
        <v>447</v>
      </c>
    </row>
    <row r="11" spans="1:24" ht="12.75">
      <c r="A11" s="18" t="s">
        <v>27</v>
      </c>
      <c r="B11" s="20">
        <v>203</v>
      </c>
      <c r="C11" s="20">
        <v>24</v>
      </c>
      <c r="D11" s="20">
        <v>0</v>
      </c>
      <c r="E11" s="20">
        <v>153</v>
      </c>
      <c r="F11" s="20">
        <v>62</v>
      </c>
      <c r="G11" s="20">
        <v>55</v>
      </c>
      <c r="H11" s="20">
        <v>42</v>
      </c>
      <c r="I11" s="20">
        <v>0</v>
      </c>
      <c r="J11" s="20">
        <v>32</v>
      </c>
      <c r="K11" s="19">
        <v>18</v>
      </c>
      <c r="L11" s="19">
        <v>5</v>
      </c>
      <c r="M11" s="20">
        <v>39</v>
      </c>
      <c r="N11" s="20">
        <v>44</v>
      </c>
      <c r="O11" s="20">
        <v>46</v>
      </c>
      <c r="P11" s="20">
        <v>4</v>
      </c>
      <c r="Q11" s="20">
        <v>199</v>
      </c>
      <c r="R11" s="20">
        <v>19</v>
      </c>
      <c r="S11" s="19">
        <f>M11*40+N11*20+O11*6+P11*5+Q11*4+L11*4+R11*2</f>
        <v>3590</v>
      </c>
      <c r="T11" s="19">
        <f>B11*4+C11*3+D11*0.5+E11*3+F11*5+G11*2+H11*2+I11+J11*3</f>
        <v>1943</v>
      </c>
      <c r="U11" s="27">
        <f>(S11+T11)/X11</f>
        <v>9.951438848920864</v>
      </c>
      <c r="V11" s="21" t="s">
        <v>48</v>
      </c>
      <c r="W11" s="19">
        <v>11</v>
      </c>
      <c r="X11" s="19">
        <v>556</v>
      </c>
    </row>
    <row r="12" spans="1:24" s="16" customFormat="1" ht="12.75">
      <c r="A12" s="42" t="s">
        <v>32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</row>
    <row r="13" spans="1:24" ht="12.75">
      <c r="A13" s="18" t="s">
        <v>23</v>
      </c>
      <c r="B13" s="19">
        <v>161</v>
      </c>
      <c r="C13" s="19">
        <v>37</v>
      </c>
      <c r="D13" s="19">
        <v>23</v>
      </c>
      <c r="E13" s="19">
        <v>43</v>
      </c>
      <c r="F13" s="19">
        <v>11</v>
      </c>
      <c r="G13" s="19">
        <v>43</v>
      </c>
      <c r="H13" s="19">
        <v>28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1">
        <v>2</v>
      </c>
      <c r="O13" s="19">
        <v>2</v>
      </c>
      <c r="P13" s="19">
        <v>9</v>
      </c>
      <c r="Q13" s="19">
        <v>58</v>
      </c>
      <c r="R13" s="19">
        <v>7</v>
      </c>
      <c r="S13" s="19">
        <f aca="true" t="shared" si="0" ref="S13:S18">M13*40+N13*20+O13*6+P13*5+Q13*4+L13*4+R13*2</f>
        <v>343</v>
      </c>
      <c r="T13" s="19">
        <v>1093</v>
      </c>
      <c r="U13" s="27">
        <v>2.9</v>
      </c>
      <c r="V13" s="29" t="s">
        <v>51</v>
      </c>
      <c r="W13" s="19" t="s">
        <v>51</v>
      </c>
      <c r="X13" s="19">
        <v>491</v>
      </c>
    </row>
    <row r="14" spans="1:24" ht="12.75">
      <c r="A14" s="18" t="s">
        <v>25</v>
      </c>
      <c r="B14" s="20">
        <v>213</v>
      </c>
      <c r="C14" s="20">
        <v>33</v>
      </c>
      <c r="D14" s="20">
        <v>6</v>
      </c>
      <c r="E14" s="20">
        <v>23</v>
      </c>
      <c r="F14" s="20">
        <v>5</v>
      </c>
      <c r="G14" s="20">
        <v>84</v>
      </c>
      <c r="H14" s="20">
        <v>20</v>
      </c>
      <c r="I14" s="20">
        <v>0</v>
      </c>
      <c r="J14" s="20">
        <v>0</v>
      </c>
      <c r="K14" s="19">
        <v>7</v>
      </c>
      <c r="L14" s="19">
        <v>1</v>
      </c>
      <c r="M14" s="20">
        <v>0</v>
      </c>
      <c r="N14" s="20">
        <v>3</v>
      </c>
      <c r="O14" s="20">
        <v>0</v>
      </c>
      <c r="P14" s="20">
        <v>66</v>
      </c>
      <c r="Q14" s="20">
        <v>38</v>
      </c>
      <c r="R14" s="20">
        <v>0</v>
      </c>
      <c r="S14" s="19">
        <f t="shared" si="0"/>
        <v>546</v>
      </c>
      <c r="T14" s="19">
        <f>B14*4+C14*3+D14*0.5+E14*3+F14*5+G14*2+H14*2+I14+J14*3</f>
        <v>1256</v>
      </c>
      <c r="U14" s="27">
        <f>(S14+T14)/X14</f>
        <v>5.613707165109035</v>
      </c>
      <c r="V14" s="29" t="s">
        <v>48</v>
      </c>
      <c r="W14" s="19" t="s">
        <v>48</v>
      </c>
      <c r="X14" s="19">
        <v>321</v>
      </c>
    </row>
    <row r="15" spans="1:24" ht="24">
      <c r="A15" s="18" t="s">
        <v>26</v>
      </c>
      <c r="B15" s="20">
        <v>187</v>
      </c>
      <c r="C15" s="20">
        <v>15</v>
      </c>
      <c r="D15" s="20">
        <v>48</v>
      </c>
      <c r="E15" s="20">
        <v>36</v>
      </c>
      <c r="F15" s="20">
        <v>19</v>
      </c>
      <c r="G15" s="20">
        <v>29</v>
      </c>
      <c r="H15" s="20">
        <v>17</v>
      </c>
      <c r="I15" s="20">
        <v>0</v>
      </c>
      <c r="J15" s="20">
        <v>0</v>
      </c>
      <c r="K15" s="19">
        <v>0</v>
      </c>
      <c r="L15" s="19">
        <v>0</v>
      </c>
      <c r="M15" s="20">
        <v>0</v>
      </c>
      <c r="N15" s="20">
        <v>6</v>
      </c>
      <c r="O15" s="20">
        <v>18</v>
      </c>
      <c r="P15" s="20">
        <v>0</v>
      </c>
      <c r="Q15" s="20">
        <v>70</v>
      </c>
      <c r="R15" s="20">
        <v>0</v>
      </c>
      <c r="S15" s="19">
        <f t="shared" si="0"/>
        <v>508</v>
      </c>
      <c r="T15" s="19">
        <f>B15*4+C15*3+D15*0.5+E15*3+F15*5+G15*2+H15*2+I15+J15*3</f>
        <v>1112</v>
      </c>
      <c r="U15" s="27">
        <f>(S15+T15)/X15</f>
        <v>3.279352226720648</v>
      </c>
      <c r="V15" s="29" t="s">
        <v>50</v>
      </c>
      <c r="W15" s="19" t="s">
        <v>50</v>
      </c>
      <c r="X15" s="19">
        <v>494</v>
      </c>
    </row>
    <row r="16" spans="1:24" ht="12.75">
      <c r="A16" s="18" t="s">
        <v>28</v>
      </c>
      <c r="B16" s="20">
        <v>484</v>
      </c>
      <c r="C16" s="20">
        <v>70</v>
      </c>
      <c r="D16" s="20">
        <v>0</v>
      </c>
      <c r="E16" s="20">
        <v>201</v>
      </c>
      <c r="F16" s="20">
        <v>4</v>
      </c>
      <c r="G16" s="20">
        <v>56</v>
      </c>
      <c r="H16" s="20">
        <v>18</v>
      </c>
      <c r="I16" s="20">
        <v>6</v>
      </c>
      <c r="J16" s="20">
        <v>0</v>
      </c>
      <c r="K16" s="19">
        <v>0</v>
      </c>
      <c r="L16" s="19">
        <v>0</v>
      </c>
      <c r="M16" s="20">
        <v>0</v>
      </c>
      <c r="N16" s="22">
        <v>9</v>
      </c>
      <c r="O16" s="22">
        <v>47</v>
      </c>
      <c r="P16" s="22">
        <v>25</v>
      </c>
      <c r="Q16" s="20">
        <v>260</v>
      </c>
      <c r="R16" s="20">
        <v>80</v>
      </c>
      <c r="S16" s="19">
        <f t="shared" si="0"/>
        <v>1787</v>
      </c>
      <c r="T16" s="19">
        <f>B16*4+C16*3+D16*0.5+E16*3+F16*5+G16*2+H16*2+I16+J16*3</f>
        <v>2923</v>
      </c>
      <c r="U16" s="27">
        <f>(S16+T16)/X16</f>
        <v>5.483119906868452</v>
      </c>
      <c r="V16" s="29" t="s">
        <v>62</v>
      </c>
      <c r="W16" s="19" t="s">
        <v>53</v>
      </c>
      <c r="X16" s="19">
        <v>859</v>
      </c>
    </row>
    <row r="17" spans="1:24" ht="12.75">
      <c r="A17" s="18" t="s">
        <v>29</v>
      </c>
      <c r="B17" s="20">
        <v>185</v>
      </c>
      <c r="C17" s="20">
        <v>5</v>
      </c>
      <c r="D17" s="20">
        <v>9</v>
      </c>
      <c r="E17" s="20">
        <v>51</v>
      </c>
      <c r="F17" s="20">
        <v>30</v>
      </c>
      <c r="G17" s="20">
        <v>19</v>
      </c>
      <c r="H17" s="20">
        <v>17</v>
      </c>
      <c r="I17" s="20">
        <v>4</v>
      </c>
      <c r="J17" s="20">
        <v>9</v>
      </c>
      <c r="K17" s="19">
        <v>0</v>
      </c>
      <c r="L17" s="19">
        <v>0</v>
      </c>
      <c r="M17" s="20"/>
      <c r="N17" s="20">
        <v>3</v>
      </c>
      <c r="O17" s="20">
        <v>19</v>
      </c>
      <c r="P17" s="20">
        <v>38</v>
      </c>
      <c r="Q17" s="20">
        <v>100</v>
      </c>
      <c r="R17" s="20">
        <v>6</v>
      </c>
      <c r="S17" s="19">
        <f t="shared" si="0"/>
        <v>776</v>
      </c>
      <c r="T17" s="19">
        <v>1166</v>
      </c>
      <c r="U17" s="27">
        <v>2.9</v>
      </c>
      <c r="V17" s="29" t="s">
        <v>51</v>
      </c>
      <c r="W17" s="19" t="s">
        <v>51</v>
      </c>
      <c r="X17" s="19">
        <v>666</v>
      </c>
    </row>
    <row r="18" spans="1:24" ht="12.75">
      <c r="A18" s="18" t="s">
        <v>41</v>
      </c>
      <c r="B18" s="20">
        <v>40</v>
      </c>
      <c r="C18" s="20">
        <v>1</v>
      </c>
      <c r="D18" s="20">
        <v>2</v>
      </c>
      <c r="E18" s="20">
        <v>48</v>
      </c>
      <c r="F18" s="20">
        <v>4</v>
      </c>
      <c r="G18" s="20">
        <v>9</v>
      </c>
      <c r="H18" s="20">
        <v>9</v>
      </c>
      <c r="I18" s="20">
        <v>0</v>
      </c>
      <c r="J18" s="20">
        <v>1</v>
      </c>
      <c r="K18" s="19">
        <v>0</v>
      </c>
      <c r="L18" s="19">
        <v>0</v>
      </c>
      <c r="M18" s="20">
        <v>0</v>
      </c>
      <c r="N18" s="20">
        <v>2</v>
      </c>
      <c r="O18" s="20">
        <v>38</v>
      </c>
      <c r="P18" s="20">
        <v>0</v>
      </c>
      <c r="Q18" s="20">
        <v>7</v>
      </c>
      <c r="R18" s="20">
        <v>1</v>
      </c>
      <c r="S18" s="19">
        <f t="shared" si="0"/>
        <v>298</v>
      </c>
      <c r="T18" s="19">
        <f>B18*4+C18*3+D18*0.5+E18*3+F18*5+G18*2+H18*2+I18+J18*3</f>
        <v>367</v>
      </c>
      <c r="U18" s="27">
        <f>(S18+T18)/X18</f>
        <v>3.556149732620321</v>
      </c>
      <c r="V18" s="29" t="s">
        <v>49</v>
      </c>
      <c r="W18" s="19" t="s">
        <v>49</v>
      </c>
      <c r="X18" s="19">
        <v>187</v>
      </c>
    </row>
    <row r="19" spans="1:24" ht="12.75">
      <c r="A19" s="23" t="s">
        <v>33</v>
      </c>
      <c r="B19" s="24">
        <f>B17+B16+B15+B14+B13+B11+B10+B9+B8+B18</f>
        <v>1889</v>
      </c>
      <c r="C19" s="24">
        <f aca="true" t="shared" si="1" ref="C19:R19">C17+C16+C15+C14+C13+C11+C10+C9+C8+C18</f>
        <v>288</v>
      </c>
      <c r="D19" s="24">
        <f t="shared" si="1"/>
        <v>107</v>
      </c>
      <c r="E19" s="24">
        <f t="shared" si="1"/>
        <v>950</v>
      </c>
      <c r="F19" s="24">
        <f t="shared" si="1"/>
        <v>258</v>
      </c>
      <c r="G19" s="24">
        <f t="shared" si="1"/>
        <v>443</v>
      </c>
      <c r="H19" s="24">
        <f t="shared" si="1"/>
        <v>225</v>
      </c>
      <c r="I19" s="24">
        <f t="shared" si="1"/>
        <v>73</v>
      </c>
      <c r="J19" s="24">
        <f t="shared" si="1"/>
        <v>57</v>
      </c>
      <c r="K19" s="24">
        <f t="shared" si="1"/>
        <v>54</v>
      </c>
      <c r="L19" s="24">
        <v>10</v>
      </c>
      <c r="M19" s="24">
        <f t="shared" si="1"/>
        <v>60</v>
      </c>
      <c r="N19" s="24">
        <f t="shared" si="1"/>
        <v>97</v>
      </c>
      <c r="O19" s="24">
        <f t="shared" si="1"/>
        <v>265</v>
      </c>
      <c r="P19" s="24">
        <f t="shared" si="1"/>
        <v>235</v>
      </c>
      <c r="Q19" s="24">
        <f t="shared" si="1"/>
        <v>883</v>
      </c>
      <c r="R19" s="24">
        <f t="shared" si="1"/>
        <v>154</v>
      </c>
      <c r="S19" s="24"/>
      <c r="T19" s="24"/>
      <c r="U19" s="25"/>
      <c r="V19" s="25"/>
      <c r="W19" s="26"/>
      <c r="X19" s="30">
        <f>X17+X16+X15+X14+X13+X11+X10+X9+X8</f>
        <v>4824</v>
      </c>
    </row>
    <row r="20" spans="1:21" ht="12.75">
      <c r="A20" s="28"/>
      <c r="B20" s="37">
        <f>B19+C19+D19</f>
        <v>2284</v>
      </c>
      <c r="C20" s="38"/>
      <c r="D20" s="38"/>
      <c r="E20" s="37">
        <f>E19+F19</f>
        <v>1208</v>
      </c>
      <c r="F20" s="38"/>
      <c r="G20" s="37">
        <f>G19+H19+I19</f>
        <v>741</v>
      </c>
      <c r="H20" s="38"/>
      <c r="I20" s="38"/>
      <c r="J20" s="28"/>
      <c r="K20" s="28"/>
      <c r="L20" s="28"/>
      <c r="M20" s="52">
        <f>M19+N19+O19+P19</f>
        <v>657</v>
      </c>
      <c r="N20" s="53"/>
      <c r="O20" s="53"/>
      <c r="P20" s="54"/>
      <c r="Q20" s="52">
        <f>Q19+R19+S19</f>
        <v>1037</v>
      </c>
      <c r="R20" s="53"/>
      <c r="S20" s="54"/>
      <c r="T20" s="28"/>
      <c r="U20" s="28"/>
    </row>
    <row r="21" spans="1:20" ht="12.75">
      <c r="A21" s="33"/>
      <c r="B21" s="37">
        <f>B20+E20+G20</f>
        <v>4233</v>
      </c>
      <c r="C21" s="38"/>
      <c r="D21" s="38"/>
      <c r="E21" s="38"/>
      <c r="F21" s="38"/>
      <c r="G21" s="38"/>
      <c r="H21" s="38"/>
      <c r="I21" s="38"/>
      <c r="J21" s="33"/>
      <c r="K21" s="33"/>
      <c r="L21" s="34"/>
      <c r="M21" s="37">
        <f>M20+Q20</f>
        <v>1694</v>
      </c>
      <c r="N21" s="38"/>
      <c r="O21" s="38"/>
      <c r="P21" s="38"/>
      <c r="Q21" s="38"/>
      <c r="R21" s="38"/>
      <c r="S21" s="38"/>
      <c r="T21" s="38"/>
    </row>
  </sheetData>
  <sheetProtection/>
  <mergeCells count="26">
    <mergeCell ref="E3:K3"/>
    <mergeCell ref="A3:A6"/>
    <mergeCell ref="B3:D4"/>
    <mergeCell ref="B20:D20"/>
    <mergeCell ref="E20:F20"/>
    <mergeCell ref="G20:I20"/>
    <mergeCell ref="M3:T3"/>
    <mergeCell ref="L3:L5"/>
    <mergeCell ref="V3:W3"/>
    <mergeCell ref="W4:W5"/>
    <mergeCell ref="A1:X1"/>
    <mergeCell ref="U3:U5"/>
    <mergeCell ref="X3:X5"/>
    <mergeCell ref="E4:F4"/>
    <mergeCell ref="G4:I4"/>
    <mergeCell ref="J4:J5"/>
    <mergeCell ref="V4:V5"/>
    <mergeCell ref="B21:I21"/>
    <mergeCell ref="A7:X7"/>
    <mergeCell ref="A12:X12"/>
    <mergeCell ref="M4:P4"/>
    <mergeCell ref="Q4:S4"/>
    <mergeCell ref="K4:K5"/>
    <mergeCell ref="M20:P20"/>
    <mergeCell ref="Q20:S20"/>
    <mergeCell ref="M21:T21"/>
  </mergeCells>
  <printOptions/>
  <pageMargins left="0.35433070866141736" right="0.2755905511811024" top="0.3937007874015748" bottom="0.5905511811023623" header="0" footer="0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5" sqref="A6:S15"/>
    </sheetView>
  </sheetViews>
  <sheetFormatPr defaultColWidth="9.00390625" defaultRowHeight="12.75"/>
  <cols>
    <col min="1" max="1" width="35.875" style="0" customWidth="1"/>
    <col min="2" max="3" width="9.25390625" style="0" bestFit="1" customWidth="1"/>
    <col min="4" max="4" width="9.75390625" style="0" bestFit="1" customWidth="1"/>
    <col min="5" max="10" width="9.25390625" style="0" bestFit="1" customWidth="1"/>
    <col min="11" max="11" width="12.875" style="0" customWidth="1"/>
    <col min="12" max="14" width="9.25390625" style="0" bestFit="1" customWidth="1"/>
    <col min="15" max="15" width="27.25390625" style="0" customWidth="1"/>
    <col min="16" max="16" width="24.25390625" style="0" customWidth="1"/>
    <col min="17" max="17" width="9.75390625" style="0" bestFit="1" customWidth="1"/>
  </cols>
  <sheetData>
    <row r="1" spans="1:26" ht="15.75">
      <c r="A1" s="62" t="s">
        <v>0</v>
      </c>
      <c r="B1" s="55" t="s">
        <v>17</v>
      </c>
      <c r="C1" s="55"/>
      <c r="D1" s="55"/>
      <c r="E1" s="55" t="s">
        <v>1</v>
      </c>
      <c r="F1" s="55"/>
      <c r="G1" s="55"/>
      <c r="H1" s="55"/>
      <c r="I1" s="55"/>
      <c r="J1" s="55" t="s">
        <v>2</v>
      </c>
      <c r="K1" s="55"/>
      <c r="L1" s="55"/>
      <c r="M1" s="55"/>
      <c r="N1" s="55"/>
      <c r="O1" s="55"/>
      <c r="P1" s="55"/>
      <c r="Q1" s="55" t="s">
        <v>3</v>
      </c>
      <c r="R1" s="55" t="s">
        <v>4</v>
      </c>
      <c r="S1" s="55" t="s">
        <v>30</v>
      </c>
      <c r="T1" s="3"/>
      <c r="U1" s="3"/>
      <c r="V1" s="3"/>
      <c r="W1" s="3"/>
      <c r="X1" s="3"/>
      <c r="Y1" s="3"/>
      <c r="Z1" s="3"/>
    </row>
    <row r="2" spans="1:26" ht="35.25" customHeight="1">
      <c r="A2" s="63"/>
      <c r="B2" s="55"/>
      <c r="C2" s="55"/>
      <c r="D2" s="55"/>
      <c r="E2" s="55"/>
      <c r="F2" s="55"/>
      <c r="G2" s="55"/>
      <c r="H2" s="55"/>
      <c r="I2" s="55"/>
      <c r="J2" s="55" t="s">
        <v>12</v>
      </c>
      <c r="K2" s="55"/>
      <c r="L2" s="55" t="s">
        <v>13</v>
      </c>
      <c r="M2" s="55"/>
      <c r="N2" s="55"/>
      <c r="O2" s="55" t="s">
        <v>19</v>
      </c>
      <c r="P2" s="55" t="s">
        <v>20</v>
      </c>
      <c r="Q2" s="55"/>
      <c r="R2" s="55"/>
      <c r="S2" s="55"/>
      <c r="T2" s="3"/>
      <c r="U2" s="3"/>
      <c r="V2" s="3"/>
      <c r="W2" s="3"/>
      <c r="X2" s="3"/>
      <c r="Y2" s="3"/>
      <c r="Z2" s="3"/>
    </row>
    <row r="3" spans="1:26" ht="94.5">
      <c r="A3" s="63"/>
      <c r="B3" s="1" t="s">
        <v>5</v>
      </c>
      <c r="C3" s="1" t="s">
        <v>6</v>
      </c>
      <c r="D3" s="1" t="s">
        <v>7</v>
      </c>
      <c r="E3" s="1" t="s">
        <v>16</v>
      </c>
      <c r="F3" s="1" t="s">
        <v>8</v>
      </c>
      <c r="G3" s="1" t="s">
        <v>9</v>
      </c>
      <c r="H3" s="1" t="s">
        <v>10</v>
      </c>
      <c r="I3" s="1" t="s">
        <v>11</v>
      </c>
      <c r="J3" s="2" t="s">
        <v>14</v>
      </c>
      <c r="K3" s="1" t="s">
        <v>18</v>
      </c>
      <c r="L3" s="2" t="s">
        <v>14</v>
      </c>
      <c r="M3" s="1" t="s">
        <v>18</v>
      </c>
      <c r="N3" s="1" t="s">
        <v>15</v>
      </c>
      <c r="O3" s="55"/>
      <c r="P3" s="55"/>
      <c r="Q3" s="55"/>
      <c r="R3" s="55"/>
      <c r="S3" s="55"/>
      <c r="T3" s="3"/>
      <c r="U3" s="3"/>
      <c r="V3" s="3"/>
      <c r="W3" s="3"/>
      <c r="X3" s="3"/>
      <c r="Y3" s="3"/>
      <c r="Z3" s="3"/>
    </row>
    <row r="4" spans="1:26" ht="15.75">
      <c r="A4" s="64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3"/>
      <c r="U4" s="3"/>
      <c r="V4" s="3"/>
      <c r="W4" s="3"/>
      <c r="X4" s="3"/>
      <c r="Y4" s="3"/>
      <c r="Z4" s="3"/>
    </row>
    <row r="5" spans="1:26" ht="20.25" customHeight="1">
      <c r="A5" s="56" t="s">
        <v>31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3"/>
      <c r="U5" s="3"/>
      <c r="V5" s="3"/>
      <c r="W5" s="3"/>
      <c r="X5" s="3"/>
      <c r="Y5" s="3"/>
      <c r="Z5" s="3"/>
    </row>
    <row r="6" spans="1:19" ht="15.75">
      <c r="A6" s="4" t="s">
        <v>21</v>
      </c>
      <c r="B6" s="11">
        <v>36</v>
      </c>
      <c r="C6" s="11">
        <v>132</v>
      </c>
      <c r="D6" s="12">
        <v>39</v>
      </c>
      <c r="E6" s="11">
        <v>18</v>
      </c>
      <c r="F6" s="11">
        <v>20</v>
      </c>
      <c r="G6" s="11">
        <v>54</v>
      </c>
      <c r="H6" s="11">
        <v>23</v>
      </c>
      <c r="I6" s="11">
        <f>-J548</f>
        <v>0</v>
      </c>
      <c r="J6" s="11">
        <v>48</v>
      </c>
      <c r="K6" s="11">
        <v>25</v>
      </c>
      <c r="L6" s="11">
        <v>55</v>
      </c>
      <c r="M6" s="11">
        <v>29</v>
      </c>
      <c r="N6" s="11">
        <v>17</v>
      </c>
      <c r="O6" s="11">
        <v>0</v>
      </c>
      <c r="P6" s="11">
        <v>10</v>
      </c>
      <c r="Q6" s="8">
        <f>(B6*4+C6*3+D6*0.5+E6*6+F6*4+G6*3+H6*2+I6*2+J6*3+K6*5+L6*2+M6*2+N6+O6*3)/S6</f>
        <v>22.733870967741936</v>
      </c>
      <c r="R6" s="1">
        <v>1</v>
      </c>
      <c r="S6" s="6">
        <v>62</v>
      </c>
    </row>
    <row r="7" spans="1:19" ht="15.75">
      <c r="A7" s="4" t="s">
        <v>22</v>
      </c>
      <c r="B7" s="11">
        <v>2</v>
      </c>
      <c r="C7" s="11">
        <v>57</v>
      </c>
      <c r="D7" s="12">
        <v>0</v>
      </c>
      <c r="E7" s="11">
        <v>2</v>
      </c>
      <c r="F7" s="11">
        <v>27</v>
      </c>
      <c r="G7" s="11">
        <v>2</v>
      </c>
      <c r="H7" s="11">
        <v>0</v>
      </c>
      <c r="I7" s="11">
        <v>0</v>
      </c>
      <c r="J7" s="11">
        <v>9</v>
      </c>
      <c r="K7" s="11">
        <v>7</v>
      </c>
      <c r="L7" s="11">
        <v>17</v>
      </c>
      <c r="M7" s="11">
        <v>4</v>
      </c>
      <c r="N7" s="11">
        <v>0</v>
      </c>
      <c r="O7" s="11">
        <v>0</v>
      </c>
      <c r="P7" s="11">
        <v>0</v>
      </c>
      <c r="Q7" s="8">
        <f aca="true" t="shared" si="0" ref="Q7:Q15">(B7*4+C7*3+D7*0.5+E7*6+F7*4+G7*3+H7*2+I7*2+J7*3+K7*5+L7*2+M7*2+N7+O7*3)/S7</f>
        <v>5.680555555555555</v>
      </c>
      <c r="R7" s="1">
        <v>4</v>
      </c>
      <c r="S7" s="6">
        <v>72</v>
      </c>
    </row>
    <row r="8" spans="1:19" ht="15.75">
      <c r="A8" s="4" t="s">
        <v>24</v>
      </c>
      <c r="B8" s="13">
        <v>2</v>
      </c>
      <c r="C8" s="13">
        <v>25</v>
      </c>
      <c r="D8" s="13">
        <v>0</v>
      </c>
      <c r="E8" s="13">
        <v>1</v>
      </c>
      <c r="F8" s="13">
        <v>4</v>
      </c>
      <c r="G8" s="13">
        <v>2</v>
      </c>
      <c r="H8" s="13">
        <v>144</v>
      </c>
      <c r="I8" s="13">
        <v>0</v>
      </c>
      <c r="J8" s="13">
        <v>25</v>
      </c>
      <c r="K8" s="13">
        <v>8</v>
      </c>
      <c r="L8" s="13">
        <v>12</v>
      </c>
      <c r="M8" s="13">
        <v>4</v>
      </c>
      <c r="N8" s="13">
        <v>6</v>
      </c>
      <c r="O8" s="13">
        <v>8</v>
      </c>
      <c r="P8" s="13">
        <v>6</v>
      </c>
      <c r="Q8" s="8">
        <f>(B8*4+C8*3+D8*0.5+E8*6+F8*4+G8*3+H8*2+I8*2+J8*3+K8*5+L8*2+M8*2+N8+O8*3)/S8</f>
        <v>7.2</v>
      </c>
      <c r="R8" s="10">
        <v>3</v>
      </c>
      <c r="S8" s="6">
        <v>80</v>
      </c>
    </row>
    <row r="9" spans="1:19" ht="15.75">
      <c r="A9" s="4" t="s">
        <v>27</v>
      </c>
      <c r="B9" s="13">
        <v>38</v>
      </c>
      <c r="C9" s="13">
        <v>109</v>
      </c>
      <c r="D9" s="13">
        <v>16</v>
      </c>
      <c r="E9" s="13">
        <v>16</v>
      </c>
      <c r="F9" s="13">
        <v>6</v>
      </c>
      <c r="G9" s="13">
        <v>67</v>
      </c>
      <c r="H9" s="13">
        <v>8</v>
      </c>
      <c r="I9" s="13">
        <v>0</v>
      </c>
      <c r="J9" s="13">
        <v>103</v>
      </c>
      <c r="K9" s="13">
        <v>30</v>
      </c>
      <c r="L9" s="13">
        <v>45</v>
      </c>
      <c r="M9" s="13">
        <v>26</v>
      </c>
      <c r="N9" s="13">
        <v>0</v>
      </c>
      <c r="O9" s="13">
        <v>0</v>
      </c>
      <c r="P9" s="13">
        <v>22</v>
      </c>
      <c r="Q9" s="8">
        <f>(B9*4+C9*3+D9*0.5+E9*6+F9*4+G9*3+H9*2+I9*2+J9*3+K9*5+L9*2+M9*2+N9+O9*3)/S9</f>
        <v>13.443396226415095</v>
      </c>
      <c r="R9" s="10">
        <v>2</v>
      </c>
      <c r="S9" s="6">
        <v>106</v>
      </c>
    </row>
    <row r="10" spans="1:19" ht="18" customHeight="1">
      <c r="A10" s="59" t="s">
        <v>32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</row>
    <row r="11" spans="1:19" ht="15.75">
      <c r="A11" s="4" t="s">
        <v>23</v>
      </c>
      <c r="B11" s="11">
        <v>32</v>
      </c>
      <c r="C11" s="11">
        <v>147</v>
      </c>
      <c r="D11" s="12">
        <v>39</v>
      </c>
      <c r="E11" s="11">
        <v>0</v>
      </c>
      <c r="F11" s="11">
        <v>34</v>
      </c>
      <c r="G11" s="11">
        <v>23</v>
      </c>
      <c r="H11" s="11">
        <v>13</v>
      </c>
      <c r="I11" s="11">
        <v>0</v>
      </c>
      <c r="J11" s="11">
        <v>7</v>
      </c>
      <c r="K11" s="11">
        <v>1</v>
      </c>
      <c r="L11" s="11">
        <v>22</v>
      </c>
      <c r="M11" s="11">
        <v>6</v>
      </c>
      <c r="N11" s="11">
        <v>0</v>
      </c>
      <c r="O11" s="11">
        <v>0</v>
      </c>
      <c r="P11" s="11">
        <v>0</v>
      </c>
      <c r="Q11" s="8">
        <f t="shared" si="0"/>
        <v>12.878571428571428</v>
      </c>
      <c r="R11" s="1">
        <v>4</v>
      </c>
      <c r="S11" s="6">
        <v>70</v>
      </c>
    </row>
    <row r="12" spans="1:19" ht="15.75">
      <c r="A12" s="4" t="s">
        <v>25</v>
      </c>
      <c r="B12" s="13">
        <v>17</v>
      </c>
      <c r="C12" s="13">
        <v>20</v>
      </c>
      <c r="D12" s="13">
        <v>65</v>
      </c>
      <c r="E12" s="13">
        <v>0</v>
      </c>
      <c r="F12" s="13">
        <v>17</v>
      </c>
      <c r="G12" s="13">
        <v>29</v>
      </c>
      <c r="H12" s="13">
        <v>15</v>
      </c>
      <c r="I12" s="13">
        <v>0</v>
      </c>
      <c r="J12" s="13">
        <v>5</v>
      </c>
      <c r="K12" s="13">
        <v>4</v>
      </c>
      <c r="L12" s="13">
        <v>28</v>
      </c>
      <c r="M12" s="13">
        <v>3</v>
      </c>
      <c r="N12" s="13">
        <v>0</v>
      </c>
      <c r="O12" s="13">
        <v>0</v>
      </c>
      <c r="P12" s="13">
        <v>4</v>
      </c>
      <c r="Q12" s="8">
        <f t="shared" si="0"/>
        <v>5.673076923076923</v>
      </c>
      <c r="R12" s="10">
        <v>5</v>
      </c>
      <c r="S12" s="6">
        <v>78</v>
      </c>
    </row>
    <row r="13" spans="1:19" ht="15.75">
      <c r="A13" s="4" t="s">
        <v>26</v>
      </c>
      <c r="B13" s="13">
        <v>31</v>
      </c>
      <c r="C13" s="13">
        <v>197</v>
      </c>
      <c r="D13" s="13">
        <v>16</v>
      </c>
      <c r="E13" s="13">
        <v>4</v>
      </c>
      <c r="F13" s="13">
        <v>4</v>
      </c>
      <c r="G13" s="13">
        <v>40</v>
      </c>
      <c r="H13" s="13">
        <v>13</v>
      </c>
      <c r="I13" s="13">
        <v>0</v>
      </c>
      <c r="J13" s="13">
        <v>22</v>
      </c>
      <c r="K13" s="13">
        <v>12</v>
      </c>
      <c r="L13" s="13">
        <v>10</v>
      </c>
      <c r="M13" s="13">
        <v>4</v>
      </c>
      <c r="N13" s="13">
        <v>0</v>
      </c>
      <c r="O13" s="13">
        <v>0</v>
      </c>
      <c r="P13" s="13">
        <v>10</v>
      </c>
      <c r="Q13" s="8">
        <f t="shared" si="0"/>
        <v>18.32758620689655</v>
      </c>
      <c r="R13" s="10">
        <v>3</v>
      </c>
      <c r="S13" s="6">
        <v>58</v>
      </c>
    </row>
    <row r="14" spans="1:19" ht="15.75">
      <c r="A14" s="4" t="s">
        <v>28</v>
      </c>
      <c r="B14" s="13">
        <v>53</v>
      </c>
      <c r="C14" s="13">
        <v>5</v>
      </c>
      <c r="D14" s="13">
        <v>330</v>
      </c>
      <c r="E14" s="13">
        <v>2</v>
      </c>
      <c r="F14" s="13">
        <v>14</v>
      </c>
      <c r="G14" s="13">
        <v>60</v>
      </c>
      <c r="H14" s="13">
        <v>250</v>
      </c>
      <c r="I14" s="14"/>
      <c r="J14" s="13">
        <v>18</v>
      </c>
      <c r="K14" s="13">
        <v>7</v>
      </c>
      <c r="L14" s="13">
        <v>14</v>
      </c>
      <c r="M14" s="13">
        <v>1</v>
      </c>
      <c r="N14" s="13"/>
      <c r="O14" s="13">
        <v>3</v>
      </c>
      <c r="P14" s="13"/>
      <c r="Q14" s="8">
        <f t="shared" si="0"/>
        <v>19.21212121212121</v>
      </c>
      <c r="R14" s="10">
        <v>2</v>
      </c>
      <c r="S14" s="6">
        <v>66</v>
      </c>
    </row>
    <row r="15" spans="1:19" ht="15.75">
      <c r="A15" s="4" t="s">
        <v>29</v>
      </c>
      <c r="B15" s="13">
        <v>17</v>
      </c>
      <c r="C15" s="13">
        <v>166</v>
      </c>
      <c r="D15" s="13">
        <v>4</v>
      </c>
      <c r="E15" s="13">
        <v>1</v>
      </c>
      <c r="F15" s="13">
        <v>57</v>
      </c>
      <c r="G15" s="13">
        <v>13</v>
      </c>
      <c r="H15" s="13">
        <v>0</v>
      </c>
      <c r="I15" s="13">
        <v>0</v>
      </c>
      <c r="J15" s="13">
        <v>31</v>
      </c>
      <c r="K15" s="13">
        <v>25</v>
      </c>
      <c r="L15" s="13">
        <v>70</v>
      </c>
      <c r="M15" s="13">
        <v>24</v>
      </c>
      <c r="N15" s="13">
        <v>5</v>
      </c>
      <c r="O15" s="13">
        <v>0</v>
      </c>
      <c r="P15" s="13">
        <v>3</v>
      </c>
      <c r="Q15" s="8">
        <f t="shared" si="0"/>
        <v>21.586206896551722</v>
      </c>
      <c r="R15" s="10">
        <v>1</v>
      </c>
      <c r="S15" s="6">
        <v>58</v>
      </c>
    </row>
    <row r="16" spans="1:19" ht="15.75">
      <c r="A16" s="5" t="s">
        <v>33</v>
      </c>
      <c r="B16" s="13">
        <f>B6+B7+B8+B9+B11+B12+B13+B14+B15</f>
        <v>228</v>
      </c>
      <c r="C16" s="13">
        <f aca="true" t="shared" si="1" ref="C16:P16">C6+C7+C8+C9+C11+C12+C13+C14+C15</f>
        <v>858</v>
      </c>
      <c r="D16" s="13">
        <f t="shared" si="1"/>
        <v>509</v>
      </c>
      <c r="E16" s="13">
        <f t="shared" si="1"/>
        <v>44</v>
      </c>
      <c r="F16" s="13">
        <f t="shared" si="1"/>
        <v>183</v>
      </c>
      <c r="G16" s="13">
        <f t="shared" si="1"/>
        <v>290</v>
      </c>
      <c r="H16" s="13">
        <f t="shared" si="1"/>
        <v>466</v>
      </c>
      <c r="I16" s="13">
        <f t="shared" si="1"/>
        <v>0</v>
      </c>
      <c r="J16" s="13">
        <f t="shared" si="1"/>
        <v>268</v>
      </c>
      <c r="K16" s="13">
        <f t="shared" si="1"/>
        <v>119</v>
      </c>
      <c r="L16" s="13">
        <f t="shared" si="1"/>
        <v>273</v>
      </c>
      <c r="M16" s="13">
        <f t="shared" si="1"/>
        <v>101</v>
      </c>
      <c r="N16" s="13">
        <f t="shared" si="1"/>
        <v>28</v>
      </c>
      <c r="O16" s="13">
        <f t="shared" si="1"/>
        <v>11</v>
      </c>
      <c r="P16" s="13">
        <f t="shared" si="1"/>
        <v>55</v>
      </c>
      <c r="Q16" s="8"/>
      <c r="R16" s="9"/>
      <c r="S16" s="7"/>
    </row>
  </sheetData>
  <sheetProtection/>
  <mergeCells count="13">
    <mergeCell ref="O2:O3"/>
    <mergeCell ref="P2:P3"/>
    <mergeCell ref="Q1:Q3"/>
    <mergeCell ref="J2:K2"/>
    <mergeCell ref="L2:N2"/>
    <mergeCell ref="E1:I2"/>
    <mergeCell ref="A5:S5"/>
    <mergeCell ref="A10:S10"/>
    <mergeCell ref="R1:R3"/>
    <mergeCell ref="J1:P1"/>
    <mergeCell ref="A1:A4"/>
    <mergeCell ref="S1:S3"/>
    <mergeCell ref="B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nis</cp:lastModifiedBy>
  <cp:lastPrinted>2018-03-21T08:00:04Z</cp:lastPrinted>
  <dcterms:created xsi:type="dcterms:W3CDTF">2012-01-24T12:47:42Z</dcterms:created>
  <dcterms:modified xsi:type="dcterms:W3CDTF">2018-03-21T08:04:25Z</dcterms:modified>
  <cp:category/>
  <cp:version/>
  <cp:contentType/>
  <cp:contentStatus/>
</cp:coreProperties>
</file>